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IRA\ŽIVNOST\Zakázky\2024\projekty\"/>
    </mc:Choice>
  </mc:AlternateContent>
  <bookViews>
    <workbookView xWindow="0" yWindow="0" windowWidth="12930" windowHeight="9855"/>
  </bookViews>
  <sheets>
    <sheet name="Energetický propočet" sheetId="2" r:id="rId1"/>
    <sheet name="Technické informace" sheetId="1" r:id="rId2"/>
    <sheet name="Spotřeba energií spotřebiče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3" l="1"/>
  <c r="E46" i="3"/>
  <c r="E34" i="3"/>
  <c r="C44" i="3"/>
  <c r="E44" i="3" s="1"/>
  <c r="C43" i="3"/>
  <c r="C32" i="3"/>
  <c r="E32" i="3" s="1"/>
  <c r="C31" i="3"/>
  <c r="E31" i="3" s="1"/>
  <c r="F2" i="2"/>
  <c r="E45" i="3"/>
  <c r="E43" i="3"/>
  <c r="E35" i="3"/>
  <c r="E33" i="3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  <c r="D4" i="3"/>
  <c r="E4" i="3" s="1"/>
  <c r="E15" i="3" l="1"/>
  <c r="C20" i="3" l="1"/>
  <c r="E20" i="3" s="1"/>
  <c r="C18" i="3"/>
  <c r="E18" i="3" s="1"/>
</calcChain>
</file>

<file path=xl/sharedStrings.xml><?xml version="1.0" encoding="utf-8"?>
<sst xmlns="http://schemas.openxmlformats.org/spreadsheetml/2006/main" count="208" uniqueCount="149">
  <si>
    <t>Technické informace</t>
  </si>
  <si>
    <t>ZÁKLADNÍ POPIS 
OBJEKTU</t>
  </si>
  <si>
    <t>Typ domu</t>
  </si>
  <si>
    <t>Průkaz en. náročnosti budovy</t>
  </si>
  <si>
    <t>Tepelné mosty</t>
  </si>
  <si>
    <t>Uvažovaná cirkulace TV</t>
  </si>
  <si>
    <t>Uvažování venkovních žaluzií</t>
  </si>
  <si>
    <t>bude ověřeno v rámci výpočtu pro NZÚ, stavba by neměla být výrazně náchylná k přehřívání</t>
  </si>
  <si>
    <t>Ostatní komentáře</t>
  </si>
  <si>
    <t>OBÁLKA BUDOVY</t>
  </si>
  <si>
    <t>Vlastnosti výplní pro referenční rozměr
(okna 1,23x1,48m, dveře 1,1x2,2m, střešní okno 1,14x1,4m, HS portál 2,4x2,5m)</t>
  </si>
  <si>
    <t>TECHNOLOGIE</t>
  </si>
  <si>
    <t>Způsob vytápění</t>
  </si>
  <si>
    <t>Bivalentní zdroj</t>
  </si>
  <si>
    <t>Krbová vložka</t>
  </si>
  <si>
    <t>plánovaná</t>
  </si>
  <si>
    <t>Umístění venkovní jednotky</t>
  </si>
  <si>
    <t>dle PD</t>
  </si>
  <si>
    <t>Typ rekuperační jednotky</t>
  </si>
  <si>
    <t>Počet fotovoltaických panelů</t>
  </si>
  <si>
    <t>Umístění panelů na střechu</t>
  </si>
  <si>
    <t>PARAMETRY DOMU, KTERÉ SPLŇUJÍ ČERPÁNÍ DOTACE</t>
  </si>
  <si>
    <t>Potřeba tepla na vytápění [kWh/m2/rok]</t>
  </si>
  <si>
    <t>Primární energie [kWh/m2/rok]</t>
  </si>
  <si>
    <t>Posouzení letní stability objektu</t>
  </si>
  <si>
    <t>Nejvyšší teplota vzduchu v místnosti ≤27°C</t>
  </si>
  <si>
    <t>Podrobný výpočet stínění 
co nejblíže skutečnosti</t>
  </si>
  <si>
    <t>Průvzdušnost obálky budovy po dokončení stavby (Blower door test)</t>
  </si>
  <si>
    <t>Účinnost zpětného získávání tepla</t>
  </si>
  <si>
    <t>≥ 75</t>
  </si>
  <si>
    <t>Ing. Miroslav Čermák</t>
  </si>
  <si>
    <t>www.udrzitelne-projekty.cz</t>
  </si>
  <si>
    <t>RD Štíhlice</t>
  </si>
  <si>
    <t>Tepelná ztráta domu</t>
  </si>
  <si>
    <t>3-4 kW</t>
  </si>
  <si>
    <t>TECHNICKÉ SYSTÉMY</t>
  </si>
  <si>
    <t>Vytápění</t>
  </si>
  <si>
    <t>ano</t>
  </si>
  <si>
    <t>Příprava a ohřev teplé vody</t>
  </si>
  <si>
    <t>Větrání</t>
  </si>
  <si>
    <t>ne</t>
  </si>
  <si>
    <t>Chlazení</t>
  </si>
  <si>
    <t>ZÁKLADNÍ PARAMETRY BUDOVY</t>
  </si>
  <si>
    <t>Izolace stěn</t>
  </si>
  <si>
    <t>Izolace podlah</t>
  </si>
  <si>
    <t>Izolace stropu</t>
  </si>
  <si>
    <t>Izolace střechy</t>
  </si>
  <si>
    <t>x</t>
  </si>
  <si>
    <t>Okna a dveře, půdní výlez</t>
  </si>
  <si>
    <t>Výpočet lineárních vazeb</t>
  </si>
  <si>
    <t>SPOTŘEBA ENERGIE ZA ROK PRO ČTYŘ ČLENNOU DOMÁCNOST - SPOTŘEBIČE</t>
  </si>
  <si>
    <t>Spotřebič</t>
  </si>
  <si>
    <t>Průměrný příkon (W)</t>
  </si>
  <si>
    <t>Průměrné užití (hod/den)</t>
  </si>
  <si>
    <t>Celkem (kWh/den)</t>
  </si>
  <si>
    <t>Celkem (kWh/rok)</t>
  </si>
  <si>
    <t>Lednice</t>
  </si>
  <si>
    <t>Počítač</t>
  </si>
  <si>
    <t>Notebook</t>
  </si>
  <si>
    <t>Televize_LCD střední úspora</t>
  </si>
  <si>
    <t>Trouba</t>
  </si>
  <si>
    <t>Pračka</t>
  </si>
  <si>
    <t>Digestoř</t>
  </si>
  <si>
    <t>Rychlovarná konvice</t>
  </si>
  <si>
    <t>routery_wifi</t>
  </si>
  <si>
    <t>Mikrovlnka</t>
  </si>
  <si>
    <t>Mrazák</t>
  </si>
  <si>
    <t>CELKEM</t>
  </si>
  <si>
    <t>Příklady pro dva nejpoužívanější tarify</t>
  </si>
  <si>
    <t>Cena VT+NT( Kč/KWh)</t>
  </si>
  <si>
    <t>Cena celkem (Kč)</t>
  </si>
  <si>
    <t>Cena VT( Kč/KWh)</t>
  </si>
  <si>
    <t>* ceny se mohlou lišit dle různých dodavatelů</t>
  </si>
  <si>
    <t>cena vytápění a ohřev TV - tepelné čerpadlo země/voda</t>
  </si>
  <si>
    <t>Cena za topení  - Účinnost 100% - hodnoty GJ a MWh sníženy o rozdíl účinností</t>
  </si>
  <si>
    <t>Druh</t>
  </si>
  <si>
    <t>Množství MWh</t>
  </si>
  <si>
    <t>cena (Kč/MWh)</t>
  </si>
  <si>
    <t>Celkem (kč)</t>
  </si>
  <si>
    <t>Ohřev TV</t>
  </si>
  <si>
    <t>Osvětlení</t>
  </si>
  <si>
    <t>Spotřebiče</t>
  </si>
  <si>
    <t>DOTACE NZU</t>
  </si>
  <si>
    <t xml:space="preserve">ANO </t>
  </si>
  <si>
    <t>PASIV</t>
  </si>
  <si>
    <t>Spotřeba energie - spotřebiče</t>
  </si>
  <si>
    <t>Spotřeba energie - vytápění</t>
  </si>
  <si>
    <t>Spotřeba energie - ohřev TV</t>
  </si>
  <si>
    <t>Spotřeba energie - větrání</t>
  </si>
  <si>
    <t>Zakreslení detailů (zpracovává architekt investora)</t>
  </si>
  <si>
    <t>parametry uvedeny v technických podmínkách</t>
  </si>
  <si>
    <t>400mm foukané celulózy</t>
  </si>
  <si>
    <t>500mm pěnosklo</t>
  </si>
  <si>
    <t>400mm dřevoslaměných panelů + 80mm dřevovláknitá deska</t>
  </si>
  <si>
    <t>Spotřeba energie - osvětlení</t>
  </si>
  <si>
    <t>ENERGETICKÁ NÁROČNOST DLE POŽADAVKŮ Vhl.264/2020 Sb. (NEJSOU TO REÁLNÉ SPOTŘEBY)</t>
  </si>
  <si>
    <t>Bude  nutné provést</t>
  </si>
  <si>
    <t>Potřeba zpracování detailů</t>
  </si>
  <si>
    <t>ANO</t>
  </si>
  <si>
    <t>Součinitel prostupu tepla jednotlivých konstrukcí na obálce budovy</t>
  </si>
  <si>
    <t>ANO ( A - 0,18)</t>
  </si>
  <si>
    <t>Průměrný součinitel prostupu tepla [W/(m2*k)]</t>
  </si>
  <si>
    <t>Konsgtrukce ANO (musí se odladit okna)</t>
  </si>
  <si>
    <t>Rodinný dům</t>
  </si>
  <si>
    <t>Součást projektové dokumentace + k žádosti</t>
  </si>
  <si>
    <t>Nutný výpočet</t>
  </si>
  <si>
    <t>Nutno dořešit</t>
  </si>
  <si>
    <t>Okna Uw &lt; 0,80 (g ≤ 0,5)                                                                      Vs. dveře Ud &lt; 0,90 (g ≤ 0,5)                                                         Půdní výlez Ud &lt; 0,95                                                                     Posuv. dveře (HSportál) Ud &lt; 0,95 (g ≤ 0,5) (když bude)</t>
  </si>
  <si>
    <t xml:space="preserve">elektrokotel </t>
  </si>
  <si>
    <t>tepelné čerpadlo vzduch - voda</t>
  </si>
  <si>
    <t>Velikost zásobníku TV</t>
  </si>
  <si>
    <t>Součást tepelného čerpadla (objem dle PD)</t>
  </si>
  <si>
    <t>Velikost AKU zásobníku</t>
  </si>
  <si>
    <t>cena vytápění a ohřev TV - tepelné čerpadlo vzduch/voda</t>
  </si>
  <si>
    <t>Tarif D56d*-tepelné čerpadlo VZD/V</t>
  </si>
  <si>
    <t>Tarif D56d*-tepelné čerpadlo Z/V</t>
  </si>
  <si>
    <t>296 kWh</t>
  </si>
  <si>
    <t>718 kWh</t>
  </si>
  <si>
    <t>1439 kWh</t>
  </si>
  <si>
    <t xml:space="preserve"> VARIANTA 1                                                                      Tepelné čerpadlo vzduch -voda</t>
  </si>
  <si>
    <t>VARIANTA 2                                                                                   Tepelné čerpadlo země -voda</t>
  </si>
  <si>
    <t>Venkovní bazén - ohřev</t>
  </si>
  <si>
    <t>v rámci dotace se neřeší (není vnitřní)</t>
  </si>
  <si>
    <t>1780 kWh</t>
  </si>
  <si>
    <t>1480 kWh</t>
  </si>
  <si>
    <t>1240 kWh</t>
  </si>
  <si>
    <r>
      <t>Ano, n</t>
    </r>
    <r>
      <rPr>
        <vertAlign val="subscript"/>
        <sz val="10"/>
        <color rgb="FF000000"/>
        <rFont val="Calibri"/>
        <family val="2"/>
        <charset val="238"/>
      </rPr>
      <t>50</t>
    </r>
    <r>
      <rPr>
        <sz val="10"/>
        <color rgb="FF000000"/>
        <rFont val="Calibri"/>
        <family val="2"/>
        <charset val="238"/>
      </rPr>
      <t xml:space="preserve"> ≤ 0,6</t>
    </r>
  </si>
  <si>
    <t>Orientační náklady na energie</t>
  </si>
  <si>
    <t>vytápění tepelné čerpadlo země/voda s topným faktorem 4,6 (TV COP 3,7) (vytápění je  4,2x účinější - hodnota MWh snížena)</t>
  </si>
  <si>
    <t>vytápění tepelné čerpadlo vzduch/voda s topným faktorem 3,2 (TV COP 2,9) (vytápění je  3,2x účinější - hodnota MWh snížena)</t>
  </si>
  <si>
    <t>dle PD (pro TČ) + dle PD (pro FV)</t>
  </si>
  <si>
    <t>Řízené větrání</t>
  </si>
  <si>
    <t>35 993 kč (není započítána produkce z FV)</t>
  </si>
  <si>
    <t>Výkon FV</t>
  </si>
  <si>
    <t>Výroba elektřiny FV</t>
  </si>
  <si>
    <t>5520 Wp</t>
  </si>
  <si>
    <t>6233 kWh</t>
  </si>
  <si>
    <t xml:space="preserve">ne </t>
  </si>
  <si>
    <t>12ks (460Wp)</t>
  </si>
  <si>
    <t>VARIANTA 1</t>
  </si>
  <si>
    <t>Jih</t>
  </si>
  <si>
    <t>30 563 kč ((není započítána produkce z FV)</t>
  </si>
  <si>
    <t>VARIANTA 2</t>
  </si>
  <si>
    <t>ANO (20) (požadavek 20)</t>
  </si>
  <si>
    <t>ANO (18) (Požadavek 44)                                                    (Bez použítí FV je hodnota 61)</t>
  </si>
  <si>
    <t>ANO (10) (Požadavek 44)                                                    (Bez použítí FV je hodnota 52)</t>
  </si>
  <si>
    <t>tepelné čerpadlo země  - voda</t>
  </si>
  <si>
    <t>1160 kWh</t>
  </si>
  <si>
    <t xml:space="preserve">Energetický propočet stavby 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</si>
</sst>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&lt;1000]0&quot; kW&quot;;General"/>
    <numFmt numFmtId="165" formatCode="[&lt;10000000]0&quot; kWh/rok&quot;;General"/>
    <numFmt numFmtId="166" formatCode="0\ %"/>
    <numFmt numFmtId="167" formatCode="#,##0,&quot;Kč&quot;;[Red]\-#,##0,&quot;Kč&quot;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1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7"/>
      <name val="Calibri"/>
      <family val="2"/>
      <charset val="1"/>
    </font>
    <font>
      <b/>
      <sz val="7"/>
      <color rgb="FFFF0000"/>
      <name val="Calibri"/>
      <family val="2"/>
      <charset val="1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bscript"/>
      <sz val="10"/>
      <color rgb="FF00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D966"/>
        <bgColor rgb="FFFFE699"/>
      </patternFill>
    </fill>
    <fill>
      <patternFill patternType="solid">
        <fgColor rgb="FFD9D9D9"/>
        <bgColor rgb="FFC5E0B4"/>
      </patternFill>
    </fill>
    <fill>
      <patternFill patternType="solid">
        <fgColor rgb="FF8FAADC"/>
        <bgColor rgb="FF99CCFF"/>
      </patternFill>
    </fill>
    <fill>
      <patternFill patternType="solid">
        <fgColor rgb="FFF89108"/>
        <bgColor rgb="FFFF6600"/>
      </patternFill>
    </fill>
    <fill>
      <patternFill patternType="solid">
        <fgColor rgb="FF92D050"/>
        <bgColor rgb="FF70AD47"/>
      </patternFill>
    </fill>
    <fill>
      <patternFill patternType="solid">
        <fgColor rgb="FFF4B183"/>
        <bgColor rgb="FFFFD966"/>
      </patternFill>
    </fill>
    <fill>
      <patternFill patternType="solid">
        <fgColor rgb="FFBFBFBF"/>
        <bgColor rgb="FFC5E0B4"/>
      </patternFill>
    </fill>
    <fill>
      <patternFill patternType="solid">
        <fgColor rgb="FFFFF2CC"/>
        <bgColor rgb="FFFFE699"/>
      </patternFill>
    </fill>
    <fill>
      <patternFill patternType="solid">
        <fgColor rgb="FFFFFFFF"/>
        <bgColor rgb="FFFFF2CC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E69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D9D9D9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1" applyFont="1"/>
    <xf numFmtId="14" fontId="5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7" fillId="11" borderId="34" xfId="0" applyFont="1" applyFill="1" applyBorder="1" applyAlignment="1">
      <alignment vertical="center"/>
    </xf>
    <xf numFmtId="0" fontId="16" fillId="11" borderId="10" xfId="0" applyFont="1" applyFill="1" applyBorder="1" applyAlignment="1">
      <alignment vertical="center"/>
    </xf>
    <xf numFmtId="0" fontId="16" fillId="11" borderId="0" xfId="0" applyFont="1" applyFill="1" applyAlignment="1">
      <alignment vertical="center"/>
    </xf>
    <xf numFmtId="0" fontId="1" fillId="12" borderId="14" xfId="0" applyFont="1" applyFill="1" applyBorder="1" applyAlignment="1">
      <alignment horizont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13" borderId="1" xfId="0" applyFont="1" applyFill="1" applyBorder="1" applyAlignment="1">
      <alignment horizontal="left" vertical="center"/>
    </xf>
    <xf numFmtId="0" fontId="10" fillId="13" borderId="3" xfId="0" applyFont="1" applyFill="1" applyBorder="1" applyAlignment="1">
      <alignment horizontal="center" vertical="center"/>
    </xf>
    <xf numFmtId="0" fontId="1" fillId="14" borderId="4" xfId="0" applyFont="1" applyFill="1" applyBorder="1"/>
    <xf numFmtId="0" fontId="0" fillId="14" borderId="10" xfId="0" applyFill="1" applyBorder="1"/>
    <xf numFmtId="0" fontId="0" fillId="14" borderId="11" xfId="0" applyFill="1" applyBorder="1"/>
    <xf numFmtId="0" fontId="1" fillId="14" borderId="12" xfId="0" applyFont="1" applyFill="1" applyBorder="1"/>
    <xf numFmtId="0" fontId="1" fillId="14" borderId="13" xfId="0" applyFont="1" applyFill="1" applyBorder="1" applyAlignment="1">
      <alignment horizontal="center"/>
    </xf>
    <xf numFmtId="0" fontId="1" fillId="14" borderId="13" xfId="0" applyFont="1" applyFill="1" applyBorder="1"/>
    <xf numFmtId="0" fontId="1" fillId="14" borderId="14" xfId="0" applyFont="1" applyFill="1" applyBorder="1" applyAlignment="1">
      <alignment horizontal="center"/>
    </xf>
    <xf numFmtId="0" fontId="0" fillId="14" borderId="15" xfId="0" applyFill="1" applyBorder="1"/>
    <xf numFmtId="0" fontId="0" fillId="14" borderId="16" xfId="0" applyFill="1" applyBorder="1"/>
    <xf numFmtId="0" fontId="0" fillId="14" borderId="17" xfId="0" applyFill="1" applyBorder="1"/>
    <xf numFmtId="0" fontId="2" fillId="0" borderId="0" xfId="0" applyFont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/>
    </xf>
    <xf numFmtId="1" fontId="11" fillId="0" borderId="39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0" fontId="21" fillId="0" borderId="18" xfId="0" applyFont="1" applyBorder="1"/>
    <xf numFmtId="0" fontId="22" fillId="0" borderId="1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1" fillId="0" borderId="20" xfId="0" applyFont="1" applyBorder="1"/>
    <xf numFmtId="0" fontId="22" fillId="0" borderId="8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3" fillId="0" borderId="4" xfId="0" applyFont="1" applyBorder="1"/>
    <xf numFmtId="0" fontId="23" fillId="0" borderId="10" xfId="0" applyFont="1" applyBorder="1"/>
    <xf numFmtId="0" fontId="21" fillId="15" borderId="4" xfId="0" applyFont="1" applyFill="1" applyBorder="1"/>
    <xf numFmtId="0" fontId="21" fillId="15" borderId="6" xfId="0" applyFont="1" applyFill="1" applyBorder="1" applyAlignment="1">
      <alignment horizontal="center"/>
    </xf>
    <xf numFmtId="0" fontId="21" fillId="15" borderId="10" xfId="0" applyFont="1" applyFill="1" applyBorder="1" applyAlignment="1">
      <alignment horizontal="center"/>
    </xf>
    <xf numFmtId="0" fontId="21" fillId="0" borderId="23" xfId="0" applyFont="1" applyBorder="1"/>
    <xf numFmtId="0" fontId="22" fillId="0" borderId="24" xfId="0" applyFont="1" applyBorder="1" applyAlignment="1">
      <alignment horizontal="center"/>
    </xf>
    <xf numFmtId="1" fontId="22" fillId="0" borderId="24" xfId="0" applyNumberFormat="1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1" fillId="15" borderId="27" xfId="0" applyFont="1" applyFill="1" applyBorder="1"/>
    <xf numFmtId="0" fontId="22" fillId="15" borderId="28" xfId="0" applyFont="1" applyFill="1" applyBorder="1" applyAlignment="1">
      <alignment horizontal="center"/>
    </xf>
    <xf numFmtId="0" fontId="21" fillId="15" borderId="22" xfId="0" applyFont="1" applyFill="1" applyBorder="1" applyAlignment="1">
      <alignment horizontal="center"/>
    </xf>
    <xf numFmtId="0" fontId="21" fillId="0" borderId="29" xfId="0" applyFont="1" applyBorder="1"/>
    <xf numFmtId="0" fontId="22" fillId="0" borderId="16" xfId="0" applyFont="1" applyBorder="1" applyAlignment="1">
      <alignment horizontal="center"/>
    </xf>
    <xf numFmtId="1" fontId="22" fillId="0" borderId="16" xfId="0" applyNumberFormat="1" applyFont="1" applyBorder="1" applyAlignment="1">
      <alignment horizontal="center"/>
    </xf>
    <xf numFmtId="0" fontId="25" fillId="0" borderId="30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0" xfId="0" applyFont="1"/>
    <xf numFmtId="0" fontId="26" fillId="0" borderId="1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 wrapText="1"/>
    </xf>
    <xf numFmtId="1" fontId="26" fillId="0" borderId="19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2" fontId="26" fillId="0" borderId="8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1" fontId="26" fillId="0" borderId="21" xfId="0" applyNumberFormat="1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1" fontId="26" fillId="0" borderId="39" xfId="0" applyNumberFormat="1" applyFont="1" applyBorder="1" applyAlignment="1">
      <alignment horizontal="center" vertical="center"/>
    </xf>
    <xf numFmtId="0" fontId="26" fillId="9" borderId="1" xfId="0" applyFont="1" applyFill="1" applyBorder="1" applyAlignment="1">
      <alignment vertical="center" wrapText="1"/>
    </xf>
    <xf numFmtId="164" fontId="28" fillId="10" borderId="1" xfId="0" applyNumberFormat="1" applyFont="1" applyFill="1" applyBorder="1" applyAlignment="1">
      <alignment horizontal="center" vertical="center" wrapText="1"/>
    </xf>
    <xf numFmtId="165" fontId="28" fillId="10" borderId="1" xfId="0" applyNumberFormat="1" applyFont="1" applyFill="1" applyBorder="1" applyAlignment="1">
      <alignment horizontal="center" vertical="center" wrapText="1"/>
    </xf>
    <xf numFmtId="166" fontId="28" fillId="10" borderId="1" xfId="0" applyNumberFormat="1" applyFont="1" applyFill="1" applyBorder="1" applyAlignment="1">
      <alignment horizontal="center" vertical="center" wrapText="1"/>
    </xf>
    <xf numFmtId="0" fontId="26" fillId="9" borderId="8" xfId="0" applyFont="1" applyFill="1" applyBorder="1" applyAlignment="1">
      <alignment vertical="center" wrapText="1"/>
    </xf>
    <xf numFmtId="0" fontId="28" fillId="9" borderId="1" xfId="0" applyFont="1" applyFill="1" applyBorder="1" applyAlignment="1">
      <alignment vertical="center" wrapText="1"/>
    </xf>
    <xf numFmtId="167" fontId="28" fillId="10" borderId="1" xfId="0" applyNumberFormat="1" applyFont="1" applyFill="1" applyBorder="1" applyAlignment="1">
      <alignment horizontal="center" vertical="center"/>
    </xf>
    <xf numFmtId="167" fontId="28" fillId="10" borderId="1" xfId="0" applyNumberFormat="1" applyFont="1" applyFill="1" applyBorder="1" applyAlignment="1">
      <alignment horizontal="center" vertical="center" wrapText="1"/>
    </xf>
    <xf numFmtId="167" fontId="28" fillId="10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8" fillId="4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5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" fontId="23" fillId="0" borderId="22" xfId="0" applyNumberFormat="1" applyFont="1" applyFill="1" applyBorder="1" applyAlignment="1">
      <alignment horizontal="center"/>
    </xf>
    <xf numFmtId="1" fontId="24" fillId="0" borderId="26" xfId="0" applyNumberFormat="1" applyFont="1" applyFill="1" applyBorder="1" applyAlignment="1">
      <alignment horizontal="center"/>
    </xf>
    <xf numFmtId="1" fontId="24" fillId="0" borderId="31" xfId="0" applyNumberFormat="1" applyFont="1" applyFill="1" applyBorder="1" applyAlignment="1">
      <alignment horizontal="center"/>
    </xf>
    <xf numFmtId="1" fontId="0" fillId="0" borderId="0" xfId="0" applyNumberFormat="1"/>
    <xf numFmtId="0" fontId="16" fillId="15" borderId="33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0" fillId="7" borderId="4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13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164" fontId="28" fillId="10" borderId="2" xfId="0" applyNumberFormat="1" applyFont="1" applyFill="1" applyBorder="1" applyAlignment="1">
      <alignment horizontal="center" vertical="center" wrapText="1"/>
    </xf>
    <xf numFmtId="164" fontId="28" fillId="10" borderId="7" xfId="0" applyNumberFormat="1" applyFont="1" applyFill="1" applyBorder="1" applyAlignment="1">
      <alignment horizontal="center" vertical="center" wrapText="1"/>
    </xf>
    <xf numFmtId="165" fontId="28" fillId="10" borderId="3" xfId="0" applyNumberFormat="1" applyFont="1" applyFill="1" applyBorder="1" applyAlignment="1">
      <alignment horizontal="center" vertical="center" wrapText="1"/>
    </xf>
    <xf numFmtId="165" fontId="28" fillId="10" borderId="2" xfId="0" applyNumberFormat="1" applyFont="1" applyFill="1" applyBorder="1" applyAlignment="1">
      <alignment horizontal="center" vertical="center" wrapText="1"/>
    </xf>
    <xf numFmtId="165" fontId="28" fillId="10" borderId="7" xfId="0" applyNumberFormat="1" applyFont="1" applyFill="1" applyBorder="1" applyAlignment="1">
      <alignment horizontal="center" vertical="center" wrapText="1"/>
    </xf>
    <xf numFmtId="166" fontId="28" fillId="10" borderId="3" xfId="0" applyNumberFormat="1" applyFont="1" applyFill="1" applyBorder="1" applyAlignment="1">
      <alignment horizontal="center" vertical="center" wrapText="1"/>
    </xf>
    <xf numFmtId="166" fontId="28" fillId="10" borderId="2" xfId="0" applyNumberFormat="1" applyFont="1" applyFill="1" applyBorder="1" applyAlignment="1">
      <alignment horizontal="center" vertical="center" wrapText="1"/>
    </xf>
    <xf numFmtId="166" fontId="28" fillId="10" borderId="7" xfId="0" applyNumberFormat="1" applyFont="1" applyFill="1" applyBorder="1" applyAlignment="1">
      <alignment horizontal="center" vertical="center" wrapText="1"/>
    </xf>
    <xf numFmtId="167" fontId="28" fillId="10" borderId="1" xfId="0" applyNumberFormat="1" applyFont="1" applyFill="1" applyBorder="1" applyAlignment="1">
      <alignment horizontal="center" vertical="center" wrapText="1"/>
    </xf>
    <xf numFmtId="167" fontId="28" fillId="10" borderId="1" xfId="0" applyNumberFormat="1" applyFont="1" applyFill="1" applyBorder="1" applyAlignment="1">
      <alignment horizontal="center" vertical="center"/>
    </xf>
    <xf numFmtId="167" fontId="28" fillId="10" borderId="3" xfId="0" applyNumberFormat="1" applyFont="1" applyFill="1" applyBorder="1" applyAlignment="1">
      <alignment horizontal="center" vertical="center"/>
    </xf>
    <xf numFmtId="167" fontId="28" fillId="10" borderId="2" xfId="0" applyNumberFormat="1" applyFont="1" applyFill="1" applyBorder="1" applyAlignment="1">
      <alignment horizontal="center" vertical="center"/>
    </xf>
    <xf numFmtId="167" fontId="28" fillId="10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5" fillId="15" borderId="12" xfId="0" applyFont="1" applyFill="1" applyBorder="1" applyAlignment="1">
      <alignment vertical="center"/>
    </xf>
    <xf numFmtId="0" fontId="15" fillId="15" borderId="32" xfId="0" applyFont="1" applyFill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drzitelne-projekty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A4" sqref="A4:B4"/>
    </sheetView>
  </sheetViews>
  <sheetFormatPr defaultRowHeight="15" x14ac:dyDescent="0.25"/>
  <cols>
    <col min="1" max="1" width="23.140625" customWidth="1"/>
    <col min="2" max="2" width="29.42578125" customWidth="1"/>
    <col min="5" max="5" width="23.140625" customWidth="1"/>
    <col min="6" max="6" width="49.28515625" customWidth="1"/>
  </cols>
  <sheetData>
    <row r="1" spans="1:6" x14ac:dyDescent="0.25">
      <c r="A1" s="6"/>
      <c r="F1" s="7" t="s">
        <v>30</v>
      </c>
    </row>
    <row r="2" spans="1:6" x14ac:dyDescent="0.25">
      <c r="A2" s="8" t="s">
        <v>31</v>
      </c>
      <c r="F2" s="9">
        <f ca="1">TODAY()</f>
        <v>45352</v>
      </c>
    </row>
    <row r="3" spans="1:6" ht="19.5" thickBot="1" x14ac:dyDescent="0.3">
      <c r="A3" s="120" t="s">
        <v>148</v>
      </c>
      <c r="B3" s="120"/>
      <c r="C3" s="120"/>
      <c r="D3" s="120"/>
      <c r="E3" s="120"/>
      <c r="F3" s="120"/>
    </row>
    <row r="4" spans="1:6" ht="43.9" customHeight="1" thickBot="1" x14ac:dyDescent="0.3">
      <c r="A4" s="121" t="s">
        <v>32</v>
      </c>
      <c r="B4" s="122"/>
      <c r="C4" s="123" t="s">
        <v>119</v>
      </c>
      <c r="D4" s="123"/>
      <c r="E4" s="123"/>
      <c r="F4" s="51" t="s">
        <v>120</v>
      </c>
    </row>
    <row r="5" spans="1:6" x14ac:dyDescent="0.25">
      <c r="A5" s="10"/>
    </row>
    <row r="6" spans="1:6" ht="21" customHeight="1" x14ac:dyDescent="0.25">
      <c r="A6" s="38" t="s">
        <v>82</v>
      </c>
      <c r="B6" s="39" t="s">
        <v>84</v>
      </c>
      <c r="C6" s="124" t="s">
        <v>83</v>
      </c>
      <c r="D6" s="125"/>
      <c r="E6" s="126"/>
      <c r="F6" s="52" t="s">
        <v>98</v>
      </c>
    </row>
    <row r="7" spans="1:6" x14ac:dyDescent="0.25">
      <c r="A7" s="11"/>
      <c r="B7" s="10"/>
      <c r="C7" s="10"/>
      <c r="D7" s="10"/>
    </row>
    <row r="8" spans="1:6" ht="23.45" customHeight="1" x14ac:dyDescent="0.25">
      <c r="A8" s="127" t="s">
        <v>95</v>
      </c>
      <c r="B8" s="96" t="s">
        <v>33</v>
      </c>
      <c r="C8" s="128" t="s">
        <v>34</v>
      </c>
      <c r="D8" s="129"/>
      <c r="E8" s="130"/>
      <c r="F8" s="97" t="s">
        <v>34</v>
      </c>
    </row>
    <row r="9" spans="1:6" ht="18.600000000000001" customHeight="1" x14ac:dyDescent="0.25">
      <c r="A9" s="127"/>
      <c r="B9" s="96" t="s">
        <v>85</v>
      </c>
      <c r="C9" s="131" t="s">
        <v>118</v>
      </c>
      <c r="D9" s="132"/>
      <c r="E9" s="133"/>
      <c r="F9" s="98" t="s">
        <v>118</v>
      </c>
    </row>
    <row r="10" spans="1:6" ht="17.45" customHeight="1" x14ac:dyDescent="0.25">
      <c r="A10" s="127"/>
      <c r="B10" s="96" t="s">
        <v>86</v>
      </c>
      <c r="C10" s="134" t="s">
        <v>123</v>
      </c>
      <c r="D10" s="135"/>
      <c r="E10" s="136"/>
      <c r="F10" s="99" t="s">
        <v>125</v>
      </c>
    </row>
    <row r="11" spans="1:6" ht="25.15" customHeight="1" x14ac:dyDescent="0.25">
      <c r="A11" s="127"/>
      <c r="B11" s="96" t="s">
        <v>87</v>
      </c>
      <c r="C11" s="131" t="s">
        <v>124</v>
      </c>
      <c r="D11" s="132"/>
      <c r="E11" s="133"/>
      <c r="F11" s="98" t="s">
        <v>147</v>
      </c>
    </row>
    <row r="12" spans="1:6" ht="25.15" customHeight="1" x14ac:dyDescent="0.25">
      <c r="A12" s="127"/>
      <c r="B12" s="100" t="s">
        <v>88</v>
      </c>
      <c r="C12" s="131" t="s">
        <v>116</v>
      </c>
      <c r="D12" s="132"/>
      <c r="E12" s="133"/>
      <c r="F12" s="98" t="s">
        <v>116</v>
      </c>
    </row>
    <row r="13" spans="1:6" ht="25.15" customHeight="1" x14ac:dyDescent="0.25">
      <c r="A13" s="127"/>
      <c r="B13" s="100" t="s">
        <v>94</v>
      </c>
      <c r="C13" s="131" t="s">
        <v>117</v>
      </c>
      <c r="D13" s="132"/>
      <c r="E13" s="133"/>
      <c r="F13" s="98" t="s">
        <v>117</v>
      </c>
    </row>
    <row r="14" spans="1:6" ht="25.15" customHeight="1" x14ac:dyDescent="0.25">
      <c r="A14" s="127"/>
      <c r="B14" s="96" t="s">
        <v>127</v>
      </c>
      <c r="C14" s="131" t="s">
        <v>132</v>
      </c>
      <c r="D14" s="132"/>
      <c r="E14" s="133"/>
      <c r="F14" s="98" t="s">
        <v>141</v>
      </c>
    </row>
    <row r="15" spans="1:6" x14ac:dyDescent="0.25">
      <c r="A15" s="12"/>
      <c r="E15" s="13"/>
    </row>
    <row r="16" spans="1:6" x14ac:dyDescent="0.25">
      <c r="A16" s="127" t="s">
        <v>35</v>
      </c>
      <c r="B16" s="101" t="s">
        <v>36</v>
      </c>
      <c r="C16" s="139" t="s">
        <v>37</v>
      </c>
      <c r="D16" s="140"/>
      <c r="E16" s="141"/>
      <c r="F16" s="102" t="s">
        <v>37</v>
      </c>
    </row>
    <row r="17" spans="1:6" x14ac:dyDescent="0.25">
      <c r="A17" s="127"/>
      <c r="B17" s="101" t="s">
        <v>38</v>
      </c>
      <c r="C17" s="139" t="s">
        <v>37</v>
      </c>
      <c r="D17" s="140"/>
      <c r="E17" s="141"/>
      <c r="F17" s="102" t="s">
        <v>37</v>
      </c>
    </row>
    <row r="18" spans="1:6" x14ac:dyDescent="0.25">
      <c r="A18" s="127"/>
      <c r="B18" s="101" t="s">
        <v>131</v>
      </c>
      <c r="C18" s="139" t="s">
        <v>37</v>
      </c>
      <c r="D18" s="140"/>
      <c r="E18" s="141"/>
      <c r="F18" s="102" t="s">
        <v>37</v>
      </c>
    </row>
    <row r="19" spans="1:6" x14ac:dyDescent="0.25">
      <c r="A19" s="127"/>
      <c r="B19" s="96" t="s">
        <v>134</v>
      </c>
      <c r="C19" s="139" t="s">
        <v>136</v>
      </c>
      <c r="D19" s="140"/>
      <c r="E19" s="141"/>
      <c r="F19" s="104" t="s">
        <v>136</v>
      </c>
    </row>
    <row r="20" spans="1:6" x14ac:dyDescent="0.25">
      <c r="A20" s="127"/>
      <c r="B20" s="96" t="s">
        <v>133</v>
      </c>
      <c r="C20" s="139" t="s">
        <v>135</v>
      </c>
      <c r="D20" s="140"/>
      <c r="E20" s="141"/>
      <c r="F20" s="104" t="s">
        <v>135</v>
      </c>
    </row>
    <row r="21" spans="1:6" x14ac:dyDescent="0.25">
      <c r="A21" s="127"/>
      <c r="B21" s="101" t="s">
        <v>41</v>
      </c>
      <c r="C21" s="139" t="s">
        <v>137</v>
      </c>
      <c r="D21" s="140"/>
      <c r="E21" s="141"/>
      <c r="F21" s="102" t="s">
        <v>40</v>
      </c>
    </row>
    <row r="22" spans="1:6" x14ac:dyDescent="0.25">
      <c r="A22" s="127"/>
      <c r="B22" s="101" t="s">
        <v>121</v>
      </c>
      <c r="C22" s="139" t="s">
        <v>122</v>
      </c>
      <c r="D22" s="140"/>
      <c r="E22" s="141"/>
      <c r="F22" s="102" t="s">
        <v>122</v>
      </c>
    </row>
    <row r="23" spans="1:6" x14ac:dyDescent="0.25">
      <c r="A23" s="5"/>
    </row>
    <row r="24" spans="1:6" ht="25.9" customHeight="1" x14ac:dyDescent="0.25">
      <c r="A24" s="127" t="s">
        <v>42</v>
      </c>
      <c r="B24" s="101" t="s">
        <v>43</v>
      </c>
      <c r="C24" s="137" t="s">
        <v>93</v>
      </c>
      <c r="D24" s="137"/>
      <c r="E24" s="137"/>
      <c r="F24" s="103" t="s">
        <v>93</v>
      </c>
    </row>
    <row r="25" spans="1:6" x14ac:dyDescent="0.25">
      <c r="A25" s="127"/>
      <c r="B25" s="101" t="s">
        <v>44</v>
      </c>
      <c r="C25" s="138" t="s">
        <v>92</v>
      </c>
      <c r="D25" s="138"/>
      <c r="E25" s="138"/>
      <c r="F25" s="102" t="s">
        <v>92</v>
      </c>
    </row>
    <row r="26" spans="1:6" x14ac:dyDescent="0.25">
      <c r="A26" s="127"/>
      <c r="B26" s="101" t="s">
        <v>45</v>
      </c>
      <c r="C26" s="138" t="s">
        <v>91</v>
      </c>
      <c r="D26" s="138"/>
      <c r="E26" s="138"/>
      <c r="F26" s="102" t="s">
        <v>91</v>
      </c>
    </row>
    <row r="27" spans="1:6" x14ac:dyDescent="0.25">
      <c r="A27" s="127"/>
      <c r="B27" s="101" t="s">
        <v>46</v>
      </c>
      <c r="C27" s="138" t="s">
        <v>47</v>
      </c>
      <c r="D27" s="138"/>
      <c r="E27" s="138"/>
      <c r="F27" s="102" t="s">
        <v>47</v>
      </c>
    </row>
    <row r="28" spans="1:6" x14ac:dyDescent="0.25">
      <c r="A28" s="127"/>
      <c r="B28" s="101" t="s">
        <v>48</v>
      </c>
      <c r="C28" s="138" t="s">
        <v>90</v>
      </c>
      <c r="D28" s="138"/>
      <c r="E28" s="138"/>
      <c r="F28" s="102" t="s">
        <v>90</v>
      </c>
    </row>
    <row r="29" spans="1:6" ht="25.5" x14ac:dyDescent="0.25">
      <c r="A29" s="127"/>
      <c r="B29" s="101" t="s">
        <v>89</v>
      </c>
      <c r="C29" s="138" t="s">
        <v>37</v>
      </c>
      <c r="D29" s="138"/>
      <c r="E29" s="138"/>
      <c r="F29" s="102" t="s">
        <v>37</v>
      </c>
    </row>
    <row r="30" spans="1:6" x14ac:dyDescent="0.25">
      <c r="A30" s="127"/>
      <c r="B30" s="101" t="s">
        <v>49</v>
      </c>
      <c r="C30" s="138" t="s">
        <v>37</v>
      </c>
      <c r="D30" s="138"/>
      <c r="E30" s="138"/>
      <c r="F30" s="102" t="s">
        <v>37</v>
      </c>
    </row>
  </sheetData>
  <mergeCells count="28">
    <mergeCell ref="C21:E21"/>
    <mergeCell ref="C13:E13"/>
    <mergeCell ref="A16:A22"/>
    <mergeCell ref="C16:E16"/>
    <mergeCell ref="C17:E17"/>
    <mergeCell ref="C18:E18"/>
    <mergeCell ref="C19:E19"/>
    <mergeCell ref="C22:E22"/>
    <mergeCell ref="C20:E20"/>
    <mergeCell ref="A24:A30"/>
    <mergeCell ref="C24:E24"/>
    <mergeCell ref="C25:E25"/>
    <mergeCell ref="C26:E26"/>
    <mergeCell ref="C27:E27"/>
    <mergeCell ref="C28:E28"/>
    <mergeCell ref="C29:E29"/>
    <mergeCell ref="C30:E30"/>
    <mergeCell ref="A3:F3"/>
    <mergeCell ref="A4:B4"/>
    <mergeCell ref="C4:E4"/>
    <mergeCell ref="C6:E6"/>
    <mergeCell ref="A8:A14"/>
    <mergeCell ref="C8:E8"/>
    <mergeCell ref="C9:E9"/>
    <mergeCell ref="C10:E10"/>
    <mergeCell ref="C11:E11"/>
    <mergeCell ref="C14:E14"/>
    <mergeCell ref="C12:E12"/>
  </mergeCells>
  <hyperlinks>
    <hyperlink ref="A2" r:id="rId1"/>
  </hyperlinks>
  <pageMargins left="0.7" right="0.7" top="0.78740157499999996" bottom="0.78740157499999996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33"/>
  <sheetViews>
    <sheetView workbookViewId="0">
      <selection activeCell="K13" sqref="K13"/>
    </sheetView>
  </sheetViews>
  <sheetFormatPr defaultRowHeight="15" x14ac:dyDescent="0.25"/>
  <cols>
    <col min="2" max="2" width="26.140625" customWidth="1"/>
    <col min="3" max="3" width="23.85546875" customWidth="1"/>
    <col min="4" max="4" width="41.85546875" customWidth="1"/>
    <col min="5" max="5" width="45.5703125" customWidth="1"/>
  </cols>
  <sheetData>
    <row r="4" spans="2:5" ht="18.75" x14ac:dyDescent="0.25">
      <c r="B4" s="142" t="s">
        <v>0</v>
      </c>
      <c r="C4" s="142"/>
      <c r="D4" s="1" t="s">
        <v>139</v>
      </c>
      <c r="E4" s="1" t="s">
        <v>142</v>
      </c>
    </row>
    <row r="5" spans="2:5" ht="18.75" x14ac:dyDescent="0.25">
      <c r="C5" s="2"/>
      <c r="D5" s="2"/>
      <c r="E5" s="50"/>
    </row>
    <row r="6" spans="2:5" x14ac:dyDescent="0.25">
      <c r="B6" s="143" t="s">
        <v>1</v>
      </c>
      <c r="C6" s="105" t="s">
        <v>2</v>
      </c>
      <c r="D6" s="106" t="s">
        <v>103</v>
      </c>
      <c r="E6" s="106" t="s">
        <v>103</v>
      </c>
    </row>
    <row r="7" spans="2:5" ht="23.45" customHeight="1" x14ac:dyDescent="0.25">
      <c r="B7" s="143"/>
      <c r="C7" s="105" t="s">
        <v>3</v>
      </c>
      <c r="D7" s="107" t="s">
        <v>104</v>
      </c>
      <c r="E7" s="107" t="s">
        <v>104</v>
      </c>
    </row>
    <row r="8" spans="2:5" ht="13.15" customHeight="1" x14ac:dyDescent="0.25">
      <c r="B8" s="143"/>
      <c r="C8" s="105" t="s">
        <v>4</v>
      </c>
      <c r="D8" s="107" t="s">
        <v>105</v>
      </c>
      <c r="E8" s="107" t="s">
        <v>105</v>
      </c>
    </row>
    <row r="9" spans="2:5" ht="13.15" customHeight="1" x14ac:dyDescent="0.25">
      <c r="B9" s="143"/>
      <c r="C9" s="105" t="s">
        <v>5</v>
      </c>
      <c r="D9" s="107" t="s">
        <v>106</v>
      </c>
      <c r="E9" s="107" t="s">
        <v>106</v>
      </c>
    </row>
    <row r="10" spans="2:5" ht="33" customHeight="1" x14ac:dyDescent="0.25">
      <c r="B10" s="143"/>
      <c r="C10" s="105" t="s">
        <v>6</v>
      </c>
      <c r="D10" s="107" t="s">
        <v>7</v>
      </c>
      <c r="E10" s="107" t="s">
        <v>7</v>
      </c>
    </row>
    <row r="11" spans="2:5" x14ac:dyDescent="0.25">
      <c r="B11" s="143"/>
      <c r="C11" s="105" t="s">
        <v>8</v>
      </c>
      <c r="D11" s="108"/>
      <c r="E11" s="108"/>
    </row>
    <row r="12" spans="2:5" x14ac:dyDescent="0.25">
      <c r="B12" s="3"/>
      <c r="C12" s="109"/>
      <c r="D12" s="109"/>
      <c r="E12" s="109"/>
    </row>
    <row r="13" spans="2:5" ht="76.5" x14ac:dyDescent="0.25">
      <c r="B13" s="4" t="s">
        <v>9</v>
      </c>
      <c r="C13" s="110" t="s">
        <v>10</v>
      </c>
      <c r="D13" s="111" t="s">
        <v>107</v>
      </c>
      <c r="E13" s="111" t="s">
        <v>107</v>
      </c>
    </row>
    <row r="14" spans="2:5" x14ac:dyDescent="0.25">
      <c r="B14" s="5"/>
      <c r="C14" s="82"/>
      <c r="D14" s="82"/>
      <c r="E14" s="82"/>
    </row>
    <row r="15" spans="2:5" ht="19.899999999999999" customHeight="1" x14ac:dyDescent="0.25">
      <c r="B15" s="144" t="s">
        <v>11</v>
      </c>
      <c r="C15" s="112" t="s">
        <v>12</v>
      </c>
      <c r="D15" s="107" t="s">
        <v>109</v>
      </c>
      <c r="E15" s="107" t="s">
        <v>146</v>
      </c>
    </row>
    <row r="16" spans="2:5" ht="19.899999999999999" customHeight="1" x14ac:dyDescent="0.25">
      <c r="B16" s="144"/>
      <c r="C16" s="112" t="s">
        <v>13</v>
      </c>
      <c r="D16" s="107" t="s">
        <v>108</v>
      </c>
      <c r="E16" s="107" t="s">
        <v>108</v>
      </c>
    </row>
    <row r="17" spans="2:5" ht="15.6" customHeight="1" x14ac:dyDescent="0.25">
      <c r="B17" s="144"/>
      <c r="C17" s="112" t="s">
        <v>14</v>
      </c>
      <c r="D17" s="107" t="s">
        <v>15</v>
      </c>
      <c r="E17" s="107" t="s">
        <v>15</v>
      </c>
    </row>
    <row r="18" spans="2:5" ht="25.9" customHeight="1" x14ac:dyDescent="0.25">
      <c r="B18" s="144"/>
      <c r="C18" s="112" t="s">
        <v>16</v>
      </c>
      <c r="D18" s="107" t="s">
        <v>17</v>
      </c>
      <c r="E18" s="107" t="s">
        <v>17</v>
      </c>
    </row>
    <row r="19" spans="2:5" ht="25.9" customHeight="1" x14ac:dyDescent="0.25">
      <c r="B19" s="144"/>
      <c r="C19" s="112" t="s">
        <v>18</v>
      </c>
      <c r="D19" s="107" t="s">
        <v>17</v>
      </c>
      <c r="E19" s="107" t="s">
        <v>17</v>
      </c>
    </row>
    <row r="20" spans="2:5" ht="25.15" customHeight="1" x14ac:dyDescent="0.25">
      <c r="B20" s="144"/>
      <c r="C20" s="112" t="s">
        <v>19</v>
      </c>
      <c r="D20" s="107" t="s">
        <v>138</v>
      </c>
      <c r="E20" s="107" t="s">
        <v>138</v>
      </c>
    </row>
    <row r="21" spans="2:5" ht="21" customHeight="1" x14ac:dyDescent="0.25">
      <c r="B21" s="144"/>
      <c r="C21" s="112" t="s">
        <v>20</v>
      </c>
      <c r="D21" s="107" t="s">
        <v>140</v>
      </c>
      <c r="E21" s="107" t="s">
        <v>140</v>
      </c>
    </row>
    <row r="22" spans="2:5" ht="21" customHeight="1" x14ac:dyDescent="0.25">
      <c r="B22" s="144"/>
      <c r="C22" s="112" t="s">
        <v>112</v>
      </c>
      <c r="D22" s="107" t="s">
        <v>130</v>
      </c>
      <c r="E22" s="107" t="s">
        <v>130</v>
      </c>
    </row>
    <row r="23" spans="2:5" ht="24.6" customHeight="1" x14ac:dyDescent="0.25">
      <c r="B23" s="144"/>
      <c r="C23" s="112" t="s">
        <v>110</v>
      </c>
      <c r="D23" s="107" t="s">
        <v>111</v>
      </c>
      <c r="E23" s="107" t="s">
        <v>111</v>
      </c>
    </row>
    <row r="24" spans="2:5" x14ac:dyDescent="0.25">
      <c r="B24" s="5"/>
      <c r="C24" s="82"/>
      <c r="D24" s="82"/>
      <c r="E24" s="82"/>
    </row>
    <row r="25" spans="2:5" ht="28.9" customHeight="1" x14ac:dyDescent="0.25">
      <c r="B25" s="145" t="s">
        <v>21</v>
      </c>
      <c r="C25" s="113" t="s">
        <v>22</v>
      </c>
      <c r="D25" s="114" t="s">
        <v>143</v>
      </c>
      <c r="E25" s="114" t="s">
        <v>143</v>
      </c>
    </row>
    <row r="26" spans="2:5" ht="57" customHeight="1" x14ac:dyDescent="0.25">
      <c r="B26" s="145"/>
      <c r="C26" s="113" t="s">
        <v>23</v>
      </c>
      <c r="D26" s="114" t="s">
        <v>144</v>
      </c>
      <c r="E26" s="114" t="s">
        <v>145</v>
      </c>
    </row>
    <row r="27" spans="2:5" ht="27.6" customHeight="1" x14ac:dyDescent="0.25">
      <c r="B27" s="145"/>
      <c r="C27" s="113" t="s">
        <v>24</v>
      </c>
      <c r="D27" s="107" t="s">
        <v>25</v>
      </c>
      <c r="E27" s="107" t="s">
        <v>25</v>
      </c>
    </row>
    <row r="28" spans="2:5" ht="24.6" customHeight="1" x14ac:dyDescent="0.25">
      <c r="B28" s="145"/>
      <c r="C28" s="113" t="s">
        <v>26</v>
      </c>
      <c r="D28" s="107" t="s">
        <v>96</v>
      </c>
      <c r="E28" s="107" t="s">
        <v>96</v>
      </c>
    </row>
    <row r="29" spans="2:5" ht="24.6" customHeight="1" x14ac:dyDescent="0.25">
      <c r="B29" s="145"/>
      <c r="C29" s="113" t="s">
        <v>97</v>
      </c>
      <c r="D29" s="107" t="s">
        <v>98</v>
      </c>
      <c r="E29" s="107" t="s">
        <v>98</v>
      </c>
    </row>
    <row r="30" spans="2:5" ht="26.45" customHeight="1" x14ac:dyDescent="0.25">
      <c r="B30" s="145"/>
      <c r="C30" s="113" t="s">
        <v>101</v>
      </c>
      <c r="D30" s="107" t="s">
        <v>100</v>
      </c>
      <c r="E30" s="107" t="s">
        <v>100</v>
      </c>
    </row>
    <row r="31" spans="2:5" ht="42" customHeight="1" x14ac:dyDescent="0.25">
      <c r="B31" s="145"/>
      <c r="C31" s="113" t="s">
        <v>99</v>
      </c>
      <c r="D31" s="107" t="s">
        <v>102</v>
      </c>
      <c r="E31" s="107" t="s">
        <v>102</v>
      </c>
    </row>
    <row r="32" spans="2:5" ht="48.6" customHeight="1" x14ac:dyDescent="0.25">
      <c r="B32" s="145"/>
      <c r="C32" s="113" t="s">
        <v>27</v>
      </c>
      <c r="D32" s="107" t="s">
        <v>126</v>
      </c>
      <c r="E32" s="107" t="s">
        <v>126</v>
      </c>
    </row>
    <row r="33" spans="2:5" ht="42" customHeight="1" x14ac:dyDescent="0.25">
      <c r="B33" s="145"/>
      <c r="C33" s="113" t="s">
        <v>28</v>
      </c>
      <c r="D33" s="107" t="s">
        <v>29</v>
      </c>
      <c r="E33" s="107" t="s">
        <v>29</v>
      </c>
    </row>
  </sheetData>
  <mergeCells count="4">
    <mergeCell ref="B4:C4"/>
    <mergeCell ref="B6:B11"/>
    <mergeCell ref="B15:B23"/>
    <mergeCell ref="B25:B33"/>
  </mergeCells>
  <dataValidations count="1">
    <dataValidation type="list" allowBlank="1" showInputMessage="1" showErrorMessage="1" sqref="D17:E17">
      <formula1>$F$14:$G$14</formula1>
    </dataValidation>
  </dataValidations>
  <pageMargins left="0.7" right="0.7" top="0.78740157499999996" bottom="0.78740157499999996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13" workbookViewId="0">
      <selection activeCell="D54" sqref="D54"/>
    </sheetView>
  </sheetViews>
  <sheetFormatPr defaultRowHeight="15" x14ac:dyDescent="0.25"/>
  <cols>
    <col min="1" max="1" width="33.42578125" customWidth="1"/>
    <col min="2" max="2" width="19.7109375" customWidth="1"/>
    <col min="3" max="3" width="23.28515625" customWidth="1"/>
    <col min="4" max="4" width="18" customWidth="1"/>
    <col min="5" max="5" width="22.85546875" customWidth="1"/>
  </cols>
  <sheetData>
    <row r="1" spans="1:5" ht="15.75" thickBot="1" x14ac:dyDescent="0.3">
      <c r="A1" s="40" t="s">
        <v>50</v>
      </c>
      <c r="B1" s="41"/>
      <c r="C1" s="41"/>
      <c r="D1" s="41"/>
      <c r="E1" s="42"/>
    </row>
    <row r="2" spans="1:5" x14ac:dyDescent="0.25">
      <c r="A2" s="43" t="s">
        <v>51</v>
      </c>
      <c r="B2" s="44" t="s">
        <v>52</v>
      </c>
      <c r="C2" s="45" t="s">
        <v>53</v>
      </c>
      <c r="D2" s="45" t="s">
        <v>54</v>
      </c>
      <c r="E2" s="46" t="s">
        <v>55</v>
      </c>
    </row>
    <row r="3" spans="1:5" ht="15.75" thickBot="1" x14ac:dyDescent="0.3">
      <c r="A3" s="47"/>
      <c r="B3" s="48"/>
      <c r="C3" s="48"/>
      <c r="D3" s="48"/>
      <c r="E3" s="49"/>
    </row>
    <row r="4" spans="1:5" x14ac:dyDescent="0.25">
      <c r="A4" s="58" t="s">
        <v>56</v>
      </c>
      <c r="B4" s="59">
        <v>80</v>
      </c>
      <c r="C4" s="59">
        <v>3</v>
      </c>
      <c r="D4" s="59">
        <f t="shared" ref="D4:D14" si="0">B4*C4/1000</f>
        <v>0.24</v>
      </c>
      <c r="E4" s="60">
        <f t="shared" ref="E4:E14" si="1">D4*365</f>
        <v>87.6</v>
      </c>
    </row>
    <row r="5" spans="1:5" x14ac:dyDescent="0.25">
      <c r="A5" s="58" t="s">
        <v>57</v>
      </c>
      <c r="B5" s="59">
        <v>120</v>
      </c>
      <c r="C5" s="59">
        <v>7</v>
      </c>
      <c r="D5" s="59">
        <f t="shared" si="0"/>
        <v>0.84</v>
      </c>
      <c r="E5" s="60">
        <f t="shared" si="1"/>
        <v>306.59999999999997</v>
      </c>
    </row>
    <row r="6" spans="1:5" x14ac:dyDescent="0.25">
      <c r="A6" s="58" t="s">
        <v>58</v>
      </c>
      <c r="B6" s="59">
        <v>40</v>
      </c>
      <c r="C6" s="59">
        <v>7</v>
      </c>
      <c r="D6" s="59">
        <f t="shared" si="0"/>
        <v>0.28000000000000003</v>
      </c>
      <c r="E6" s="60">
        <f t="shared" si="1"/>
        <v>102.2</v>
      </c>
    </row>
    <row r="7" spans="1:5" x14ac:dyDescent="0.25">
      <c r="A7" s="58" t="s">
        <v>59</v>
      </c>
      <c r="B7" s="59">
        <v>64</v>
      </c>
      <c r="C7" s="59">
        <v>8</v>
      </c>
      <c r="D7" s="59">
        <f t="shared" si="0"/>
        <v>0.51200000000000001</v>
      </c>
      <c r="E7" s="60">
        <f t="shared" si="1"/>
        <v>186.88</v>
      </c>
    </row>
    <row r="8" spans="1:5" x14ac:dyDescent="0.25">
      <c r="A8" s="58" t="s">
        <v>60</v>
      </c>
      <c r="B8" s="59">
        <v>1020</v>
      </c>
      <c r="C8" s="59">
        <v>0.35</v>
      </c>
      <c r="D8" s="59">
        <f t="shared" si="0"/>
        <v>0.35699999999999998</v>
      </c>
      <c r="E8" s="60">
        <f t="shared" si="1"/>
        <v>130.30500000000001</v>
      </c>
    </row>
    <row r="9" spans="1:5" x14ac:dyDescent="0.25">
      <c r="A9" s="58" t="s">
        <v>61</v>
      </c>
      <c r="B9" s="59">
        <v>933</v>
      </c>
      <c r="C9" s="59">
        <v>0.4</v>
      </c>
      <c r="D9" s="59">
        <f t="shared" si="0"/>
        <v>0.37320000000000003</v>
      </c>
      <c r="E9" s="60">
        <f t="shared" si="1"/>
        <v>136.21800000000002</v>
      </c>
    </row>
    <row r="10" spans="1:5" x14ac:dyDescent="0.25">
      <c r="A10" s="58" t="s">
        <v>62</v>
      </c>
      <c r="B10" s="59">
        <v>100</v>
      </c>
      <c r="C10" s="59">
        <v>0.2</v>
      </c>
      <c r="D10" s="59">
        <f t="shared" si="0"/>
        <v>0.02</v>
      </c>
      <c r="E10" s="60">
        <f t="shared" si="1"/>
        <v>7.3</v>
      </c>
    </row>
    <row r="11" spans="1:5" x14ac:dyDescent="0.25">
      <c r="A11" s="58" t="s">
        <v>63</v>
      </c>
      <c r="B11" s="59">
        <v>2000</v>
      </c>
      <c r="C11" s="59">
        <v>7.0000000000000007E-2</v>
      </c>
      <c r="D11" s="59">
        <f t="shared" si="0"/>
        <v>0.14000000000000001</v>
      </c>
      <c r="E11" s="60">
        <f t="shared" si="1"/>
        <v>51.1</v>
      </c>
    </row>
    <row r="12" spans="1:5" x14ac:dyDescent="0.25">
      <c r="A12" s="61" t="s">
        <v>64</v>
      </c>
      <c r="B12" s="62">
        <v>10</v>
      </c>
      <c r="C12" s="62">
        <v>24</v>
      </c>
      <c r="D12" s="62">
        <f>B12*C12/1000</f>
        <v>0.24</v>
      </c>
      <c r="E12" s="63">
        <f>D12*365</f>
        <v>87.6</v>
      </c>
    </row>
    <row r="13" spans="1:5" x14ac:dyDescent="0.25">
      <c r="A13" s="61" t="s">
        <v>65</v>
      </c>
      <c r="B13" s="62">
        <v>1450</v>
      </c>
      <c r="C13" s="59">
        <v>0.25</v>
      </c>
      <c r="D13" s="59">
        <f t="shared" si="0"/>
        <v>0.36249999999999999</v>
      </c>
      <c r="E13" s="60">
        <f t="shared" si="1"/>
        <v>132.3125</v>
      </c>
    </row>
    <row r="14" spans="1:5" ht="15.75" thickBot="1" x14ac:dyDescent="0.3">
      <c r="A14" s="61" t="s">
        <v>66</v>
      </c>
      <c r="B14" s="62">
        <v>165</v>
      </c>
      <c r="C14" s="62">
        <v>3.5</v>
      </c>
      <c r="D14" s="62">
        <f t="shared" si="0"/>
        <v>0.57750000000000001</v>
      </c>
      <c r="E14" s="63">
        <f t="shared" si="1"/>
        <v>210.78749999999999</v>
      </c>
    </row>
    <row r="15" spans="1:5" ht="15.75" thickBot="1" x14ac:dyDescent="0.3">
      <c r="A15" s="64" t="s">
        <v>67</v>
      </c>
      <c r="B15" s="65"/>
      <c r="C15" s="65"/>
      <c r="D15" s="65"/>
      <c r="E15" s="115">
        <f>SUM(E4:E14)</f>
        <v>1438.903</v>
      </c>
    </row>
    <row r="16" spans="1:5" ht="15.75" thickBot="1" x14ac:dyDescent="0.3"/>
    <row r="17" spans="1:5" ht="15.75" thickBot="1" x14ac:dyDescent="0.3">
      <c r="A17" s="66" t="s">
        <v>68</v>
      </c>
      <c r="B17" s="67" t="s">
        <v>69</v>
      </c>
      <c r="C17" s="67" t="s">
        <v>55</v>
      </c>
      <c r="D17" s="68"/>
      <c r="E17" s="75" t="s">
        <v>70</v>
      </c>
    </row>
    <row r="18" spans="1:5" ht="15.75" thickBot="1" x14ac:dyDescent="0.3">
      <c r="A18" s="69" t="s">
        <v>114</v>
      </c>
      <c r="B18" s="70">
        <v>6.3</v>
      </c>
      <c r="C18" s="71">
        <f>E15</f>
        <v>1438.903</v>
      </c>
      <c r="D18" s="72"/>
      <c r="E18" s="116">
        <f>B18*C18</f>
        <v>9065.0889000000006</v>
      </c>
    </row>
    <row r="19" spans="1:5" ht="15.75" thickBot="1" x14ac:dyDescent="0.3">
      <c r="A19" s="73"/>
      <c r="B19" s="67" t="s">
        <v>71</v>
      </c>
      <c r="C19" s="67" t="s">
        <v>55</v>
      </c>
      <c r="D19" s="74"/>
      <c r="E19" s="75" t="s">
        <v>70</v>
      </c>
    </row>
    <row r="20" spans="1:5" ht="15.75" thickBot="1" x14ac:dyDescent="0.3">
      <c r="A20" s="76" t="s">
        <v>115</v>
      </c>
      <c r="B20" s="77">
        <v>6.3</v>
      </c>
      <c r="C20" s="78">
        <f>E15</f>
        <v>1438.903</v>
      </c>
      <c r="D20" s="79"/>
      <c r="E20" s="117">
        <f>B20*C20</f>
        <v>9065.0889000000006</v>
      </c>
    </row>
    <row r="21" spans="1:5" x14ac:dyDescent="0.25">
      <c r="A21" s="80" t="s">
        <v>72</v>
      </c>
      <c r="B21" s="81"/>
      <c r="C21" s="81"/>
      <c r="D21" s="81"/>
      <c r="E21" s="82"/>
    </row>
    <row r="22" spans="1:5" x14ac:dyDescent="0.25">
      <c r="A22" s="14"/>
      <c r="B22" s="15"/>
      <c r="C22" s="15"/>
      <c r="D22" s="15"/>
    </row>
    <row r="23" spans="1:5" x14ac:dyDescent="0.25">
      <c r="A23" s="14"/>
      <c r="B23" s="15"/>
      <c r="C23" s="15"/>
      <c r="D23" s="15"/>
    </row>
    <row r="24" spans="1:5" x14ac:dyDescent="0.25">
      <c r="A24" s="14"/>
      <c r="B24" s="15"/>
      <c r="C24" s="15"/>
      <c r="D24" s="15"/>
    </row>
    <row r="25" spans="1:5" x14ac:dyDescent="0.25">
      <c r="A25" s="14"/>
      <c r="B25" s="15"/>
      <c r="C25" s="15"/>
      <c r="D25" s="15"/>
    </row>
    <row r="26" spans="1:5" ht="15.75" thickBot="1" x14ac:dyDescent="0.3">
      <c r="A26" s="14"/>
      <c r="B26" s="15"/>
      <c r="C26" s="15"/>
      <c r="D26" s="15"/>
    </row>
    <row r="27" spans="1:5" ht="15.75" thickBot="1" x14ac:dyDescent="0.3">
      <c r="A27" s="146" t="s">
        <v>113</v>
      </c>
      <c r="B27" s="147"/>
      <c r="C27" s="147"/>
      <c r="D27" s="147"/>
      <c r="E27" s="119"/>
    </row>
    <row r="28" spans="1:5" ht="15.75" thickBot="1" x14ac:dyDescent="0.3">
      <c r="A28" s="148" t="s">
        <v>129</v>
      </c>
      <c r="B28" s="149"/>
      <c r="C28" s="149"/>
      <c r="D28" s="149"/>
      <c r="E28" s="150"/>
    </row>
    <row r="29" spans="1:5" ht="15.75" thickBot="1" x14ac:dyDescent="0.3">
      <c r="A29" s="16" t="s">
        <v>74</v>
      </c>
      <c r="B29" s="17"/>
      <c r="C29" s="17"/>
      <c r="D29" s="18"/>
      <c r="E29" s="19"/>
    </row>
    <row r="30" spans="1:5" x14ac:dyDescent="0.25">
      <c r="A30" s="20" t="s">
        <v>75</v>
      </c>
      <c r="B30" s="21"/>
      <c r="C30" s="21" t="s">
        <v>76</v>
      </c>
      <c r="D30" s="21" t="s">
        <v>77</v>
      </c>
      <c r="E30" s="22" t="s">
        <v>78</v>
      </c>
    </row>
    <row r="31" spans="1:5" x14ac:dyDescent="0.25">
      <c r="A31" s="83" t="s">
        <v>36</v>
      </c>
      <c r="B31" s="84"/>
      <c r="C31" s="85">
        <f xml:space="preserve"> 5.7/3.2</f>
        <v>1.78125</v>
      </c>
      <c r="D31" s="84">
        <v>6300</v>
      </c>
      <c r="E31" s="86">
        <f>C31*D31</f>
        <v>11221.875</v>
      </c>
    </row>
    <row r="32" spans="1:5" x14ac:dyDescent="0.25">
      <c r="A32" s="87" t="s">
        <v>79</v>
      </c>
      <c r="B32" s="88"/>
      <c r="C32" s="89">
        <f>4.289/2.9</f>
        <v>1.4789655172413791</v>
      </c>
      <c r="D32" s="88">
        <v>6300</v>
      </c>
      <c r="E32" s="86">
        <f>C32*D32</f>
        <v>9317.4827586206884</v>
      </c>
    </row>
    <row r="33" spans="1:5" x14ac:dyDescent="0.25">
      <c r="A33" s="83" t="s">
        <v>39</v>
      </c>
      <c r="B33" s="84"/>
      <c r="C33" s="90">
        <v>0.29599999999999999</v>
      </c>
      <c r="D33" s="84">
        <v>6300</v>
      </c>
      <c r="E33" s="86">
        <f>C33*D33</f>
        <v>1864.8</v>
      </c>
    </row>
    <row r="34" spans="1:5" x14ac:dyDescent="0.25">
      <c r="A34" s="87" t="s">
        <v>80</v>
      </c>
      <c r="B34" s="88"/>
      <c r="C34" s="91">
        <v>0.71799999999999997</v>
      </c>
      <c r="D34" s="88">
        <v>6300</v>
      </c>
      <c r="E34" s="92">
        <f>C34*D34</f>
        <v>4523.3999999999996</v>
      </c>
    </row>
    <row r="35" spans="1:5" ht="15.75" thickBot="1" x14ac:dyDescent="0.3">
      <c r="A35" s="93" t="s">
        <v>81</v>
      </c>
      <c r="B35" s="94"/>
      <c r="C35" s="94">
        <v>1.4390000000000001</v>
      </c>
      <c r="D35" s="94">
        <v>6300</v>
      </c>
      <c r="E35" s="95">
        <f>C35*D35</f>
        <v>9065.7000000000007</v>
      </c>
    </row>
    <row r="36" spans="1:5" ht="15.75" x14ac:dyDescent="0.25">
      <c r="A36" s="31"/>
      <c r="B36" s="32"/>
      <c r="C36" s="33"/>
      <c r="D36" s="34"/>
      <c r="E36" s="35"/>
    </row>
    <row r="37" spans="1:5" x14ac:dyDescent="0.25">
      <c r="B37" s="36"/>
      <c r="E37" s="118"/>
    </row>
    <row r="38" spans="1:5" ht="15.75" thickBot="1" x14ac:dyDescent="0.3">
      <c r="B38" s="36"/>
      <c r="C38" s="37"/>
    </row>
    <row r="39" spans="1:5" ht="15.75" thickBot="1" x14ac:dyDescent="0.3">
      <c r="A39" s="146" t="s">
        <v>73</v>
      </c>
      <c r="B39" s="147"/>
      <c r="C39" s="147"/>
      <c r="D39" s="147"/>
      <c r="E39" s="119"/>
    </row>
    <row r="40" spans="1:5" ht="15.75" thickBot="1" x14ac:dyDescent="0.3">
      <c r="A40" s="148" t="s">
        <v>128</v>
      </c>
      <c r="B40" s="149"/>
      <c r="C40" s="149"/>
      <c r="D40" s="149"/>
      <c r="E40" s="150"/>
    </row>
    <row r="41" spans="1:5" ht="15.75" thickBot="1" x14ac:dyDescent="0.3">
      <c r="A41" s="16" t="s">
        <v>74</v>
      </c>
      <c r="B41" s="17"/>
      <c r="C41" s="17"/>
      <c r="D41" s="18"/>
      <c r="E41" s="19"/>
    </row>
    <row r="42" spans="1:5" x14ac:dyDescent="0.25">
      <c r="A42" s="20" t="s">
        <v>75</v>
      </c>
      <c r="B42" s="21"/>
      <c r="C42" s="21" t="s">
        <v>76</v>
      </c>
      <c r="D42" s="21" t="s">
        <v>77</v>
      </c>
      <c r="E42" s="22" t="s">
        <v>78</v>
      </c>
    </row>
    <row r="43" spans="1:5" x14ac:dyDescent="0.25">
      <c r="A43" s="23" t="s">
        <v>36</v>
      </c>
      <c r="B43" s="24"/>
      <c r="C43" s="53">
        <f xml:space="preserve"> 5.7/4.6</f>
        <v>1.2391304347826089</v>
      </c>
      <c r="D43" s="24">
        <v>6300</v>
      </c>
      <c r="E43" s="55">
        <f>C43*D43</f>
        <v>7806.5217391304359</v>
      </c>
    </row>
    <row r="44" spans="1:5" x14ac:dyDescent="0.25">
      <c r="A44" s="26" t="s">
        <v>79</v>
      </c>
      <c r="B44" s="27"/>
      <c r="C44" s="54">
        <f>4.289/3.7</f>
        <v>1.159189189189189</v>
      </c>
      <c r="D44" s="27">
        <v>6300</v>
      </c>
      <c r="E44" s="55">
        <f>C44*D44</f>
        <v>7302.8918918918907</v>
      </c>
    </row>
    <row r="45" spans="1:5" x14ac:dyDescent="0.25">
      <c r="A45" s="23" t="s">
        <v>39</v>
      </c>
      <c r="B45" s="24"/>
      <c r="C45" s="25">
        <v>0.29599999999999999</v>
      </c>
      <c r="D45" s="24">
        <v>6300</v>
      </c>
      <c r="E45" s="55">
        <f>C45*D45</f>
        <v>1864.8</v>
      </c>
    </row>
    <row r="46" spans="1:5" x14ac:dyDescent="0.25">
      <c r="A46" s="26" t="s">
        <v>80</v>
      </c>
      <c r="B46" s="27"/>
      <c r="C46" s="28">
        <v>0.71799999999999997</v>
      </c>
      <c r="D46" s="27">
        <v>6300</v>
      </c>
      <c r="E46" s="57">
        <f>C46*D46</f>
        <v>4523.3999999999996</v>
      </c>
    </row>
    <row r="47" spans="1:5" ht="15.75" thickBot="1" x14ac:dyDescent="0.3">
      <c r="A47" s="29" t="s">
        <v>81</v>
      </c>
      <c r="B47" s="30"/>
      <c r="C47" s="30">
        <v>1.4390000000000001</v>
      </c>
      <c r="D47" s="30">
        <v>6300</v>
      </c>
      <c r="E47" s="56">
        <f>C47*D47</f>
        <v>9065.7000000000007</v>
      </c>
    </row>
    <row r="49" spans="5:5" x14ac:dyDescent="0.25">
      <c r="E49" s="118"/>
    </row>
  </sheetData>
  <mergeCells count="4">
    <mergeCell ref="A27:D27"/>
    <mergeCell ref="A28:E28"/>
    <mergeCell ref="A39:D39"/>
    <mergeCell ref="A40:E4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Energetický propočet</vt:lpstr>
      <vt:lpstr>Technické informace</vt:lpstr>
      <vt:lpstr>Spotřeba energií spotřebiče</vt:lpstr>
    </vt:vector>
  </TitlesOfParts>
  <Company>VOŠS a SŠS Vysoké Mýto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 admin4</dc:creator>
  <cp:lastModifiedBy>Miroslav</cp:lastModifiedBy>
  <cp:lastPrinted>2023-06-05T07:10:57Z</cp:lastPrinted>
  <dcterms:created xsi:type="dcterms:W3CDTF">2023-06-05T07:08:10Z</dcterms:created>
  <dcterms:modified xsi:type="dcterms:W3CDTF">2024-03-01T16:02:51Z</dcterms:modified>
</cp:coreProperties>
</file>